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3777ecc3a93030a/Belgeler/"/>
    </mc:Choice>
  </mc:AlternateContent>
  <xr:revisionPtr revIDLastSave="11" documentId="8_{6550C88D-231F-46FC-A337-AA8F4AA9CF91}" xr6:coauthVersionLast="47" xr6:coauthVersionMax="47" xr10:uidLastSave="{DFFAD682-4E96-4334-8BC4-54A59EA99B43}"/>
  <bookViews>
    <workbookView xWindow="-110" yWindow="-110" windowWidth="19420" windowHeight="11500" xr2:uid="{9ED55721-A2E5-4C99-AAEA-B2EC15C446C2}"/>
  </bookViews>
  <sheets>
    <sheet name="2025YASMAT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J5" i="1" s="1"/>
  <c r="E5" i="1"/>
  <c r="F5" i="1"/>
  <c r="H5" i="1"/>
  <c r="I5" i="1"/>
  <c r="K5" i="1"/>
  <c r="L5" i="1"/>
  <c r="R5" i="1"/>
  <c r="S5" i="1"/>
  <c r="E8" i="1"/>
  <c r="F8" i="1"/>
  <c r="H8" i="1"/>
  <c r="I8" i="1"/>
  <c r="K8" i="1"/>
  <c r="L8" i="1"/>
  <c r="M8" i="1"/>
  <c r="N8" i="1"/>
  <c r="O8" i="1"/>
  <c r="P8" i="1"/>
  <c r="R8" i="1"/>
  <c r="S8" i="1"/>
  <c r="T8" i="1"/>
  <c r="U8" i="1"/>
  <c r="J8" i="1" l="1"/>
  <c r="G8" i="1"/>
  <c r="V5" i="1"/>
  <c r="V8" i="1"/>
  <c r="Q5" i="1"/>
  <c r="G5" i="1"/>
  <c r="Q8" i="1"/>
</calcChain>
</file>

<file path=xl/sharedStrings.xml><?xml version="1.0" encoding="utf-8"?>
<sst xmlns="http://schemas.openxmlformats.org/spreadsheetml/2006/main" count="18" uniqueCount="17">
  <si>
    <t>ÖNEMLİ NOT :</t>
  </si>
  <si>
    <t>YAŞMATİĞİ BİLGİSAYARDA KULLANINIZ.</t>
  </si>
  <si>
    <t>DOĞUM TARİHİNİ ARAYA NOKTA veya KESME İŞARETİ KOYARAK GÜN.AY.YIL veya GÜN/AY/YIL   ŞEKLİNDE YAZINIZ</t>
  </si>
  <si>
    <t>WAIKRU</t>
  </si>
  <si>
    <t>VETERAN</t>
  </si>
  <si>
    <t>YILDIZ
(12-13 YAŞ)</t>
  </si>
  <si>
    <t>MİNİK
(10-11 YAŞ)</t>
  </si>
  <si>
    <t>ELİT BÜYÜKLER
(17-40 YAŞ)</t>
  </si>
  <si>
    <t>U23
(17-23 YAŞ)</t>
  </si>
  <si>
    <t>ÜST GENÇ
(16-17 YAŞ)</t>
  </si>
  <si>
    <t>ALT GENÇ
(14-15 YAŞ)</t>
  </si>
  <si>
    <t>FORMUL</t>
  </si>
  <si>
    <t>DOĞUM TARİHİ</t>
  </si>
  <si>
    <t>12.04.2025 TÜRKİYE ŞAMPİYONASI TARİHİNE GÖRE HAZIRLANMIŞTIR</t>
  </si>
  <si>
    <t>TMF 2025 YAŞ VE KATEGORİ HESAPLAMA PROGRAMI</t>
  </si>
  <si>
    <t>DÜNYA ŞAMPİYONASINDA ALT VE ÜST GENÇ OLARAK YARIŞACAKLARDIR.</t>
  </si>
  <si>
    <t>TÜRKİYE ŞAMPİYONASINDA ALT - ÜST GENÇ BİRLEŞİP 'GENÇLER'                                U23 - ELİT BİRLEŞİP 'BÜYÜKLER' OLARAK YARIŞACAKLAR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</si>
</sst>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charset val="162"/>
      <scheme val="minor"/>
    </font>
    <font>
      <sz val="12"/>
      <color theme="1"/>
      <name val="Aptos Narrow"/>
      <family val="2"/>
      <charset val="162"/>
      <scheme val="minor"/>
    </font>
    <font>
      <b/>
      <sz val="16"/>
      <color theme="4" tint="-0.249977111117893"/>
      <name val="Aptos Narrow"/>
      <family val="2"/>
      <charset val="162"/>
      <scheme val="minor"/>
    </font>
    <font>
      <b/>
      <sz val="16"/>
      <color rgb="FFFF0000"/>
      <name val="Aptos Narrow"/>
      <family val="2"/>
      <charset val="162"/>
      <scheme val="minor"/>
    </font>
    <font>
      <b/>
      <sz val="24"/>
      <color theme="0"/>
      <name val="Aptos Narrow"/>
      <family val="2"/>
      <charset val="162"/>
      <scheme val="minor"/>
    </font>
    <font>
      <b/>
      <sz val="18"/>
      <color theme="1"/>
      <name val="Aptos Narrow"/>
      <family val="2"/>
      <charset val="162"/>
      <scheme val="minor"/>
    </font>
    <font>
      <b/>
      <sz val="12"/>
      <color theme="1"/>
      <name val="Aptos Narrow"/>
      <family val="2"/>
      <charset val="162"/>
      <scheme val="minor"/>
    </font>
    <font>
      <b/>
      <sz val="20"/>
      <color theme="1"/>
      <name val="Aptos Narrow"/>
      <family val="2"/>
      <charset val="162"/>
      <scheme val="minor"/>
    </font>
    <font>
      <b/>
      <sz val="12"/>
      <color indexed="8"/>
      <name val="Calibri"/>
      <family val="2"/>
      <charset val="162"/>
    </font>
    <font>
      <b/>
      <sz val="22"/>
      <name val="Aptos Narrow"/>
      <family val="2"/>
      <charset val="162"/>
      <scheme val="minor"/>
    </font>
    <font>
      <sz val="14"/>
      <color theme="1"/>
      <name val="Aptos Narrow"/>
      <family val="2"/>
      <charset val="162"/>
      <scheme val="minor"/>
    </font>
    <font>
      <b/>
      <sz val="22"/>
      <color theme="0"/>
      <name val="Aptos Narrow"/>
      <family val="2"/>
      <charset val="162"/>
      <scheme val="minor"/>
    </font>
    <font>
      <b/>
      <sz val="16"/>
      <color theme="0"/>
      <name val="Aptos Narrow"/>
      <family val="2"/>
      <charset val="162"/>
      <scheme val="minor"/>
    </font>
    <font>
      <b/>
      <sz val="16"/>
      <color theme="1"/>
      <name val="Aptos Narrow"/>
      <family val="2"/>
      <charset val="162"/>
      <scheme val="minor"/>
    </font>
    <font>
      <sz val="10"/>
      <name val="Arial Tur"/>
      <charset val="162"/>
    </font>
    <font>
      <sz val="14"/>
      <name val="Aptos Narrow"/>
      <family val="2"/>
      <charset val="162"/>
      <scheme val="minor"/>
    </font>
    <font>
      <b/>
      <sz val="20"/>
      <name val="Aptos Narrow"/>
      <family val="2"/>
      <charset val="162"/>
      <scheme val="minor"/>
    </font>
    <font>
      <b/>
      <sz val="14"/>
      <color rgb="FFFF0000"/>
      <name val="Aptos Narrow"/>
      <family val="2"/>
      <scheme val="minor"/>
    </font>
    <font>
      <b/>
      <sz val="12"/>
      <color theme="0"/>
      <name val="Aptos Narrow"/>
      <family val="2"/>
      <charset val="162"/>
      <scheme val="minor"/>
    </font>
    <font>
      <sz val="12"/>
      <name val="Aptos Narrow"/>
      <family val="2"/>
      <charset val="162"/>
      <scheme val="minor"/>
    </font>
    <font>
      <b/>
      <sz val="14"/>
      <color theme="1"/>
      <name val="Aptos Narrow"/>
      <family val="2"/>
      <charset val="162"/>
      <scheme val="minor"/>
    </font>
    <font>
      <b/>
      <sz val="24"/>
      <color theme="1"/>
      <name val="Aptos Narrow"/>
      <family val="2"/>
      <charset val="16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9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4" fontId="1" fillId="0" borderId="2" xfId="0" applyNumberFormat="1" applyFont="1" applyBorder="1" applyAlignment="1">
      <alignment horizontal="center"/>
    </xf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5" xfId="0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1" fillId="0" borderId="0" xfId="0" applyFont="1"/>
    <xf numFmtId="0" fontId="6" fillId="0" borderId="0" xfId="0" applyFont="1"/>
    <xf numFmtId="0" fontId="1" fillId="0" borderId="5" xfId="0" applyFont="1" applyBorder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7" fillId="4" borderId="7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1" fillId="0" borderId="0" xfId="0" applyNumberFormat="1" applyFont="1" applyAlignment="1" applyProtection="1">
      <alignment horizontal="center" vertical="center"/>
      <protection locked="0"/>
    </xf>
    <xf numFmtId="0" fontId="0" fillId="0" borderId="5" xfId="0" applyBorder="1" applyAlignment="1">
      <alignment vertical="center"/>
    </xf>
    <xf numFmtId="0" fontId="12" fillId="5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 wrapText="1"/>
    </xf>
    <xf numFmtId="14" fontId="15" fillId="0" borderId="9" xfId="1" applyNumberFormat="1" applyFont="1" applyBorder="1" applyAlignment="1">
      <alignment horizontal="center" vertical="center"/>
    </xf>
    <xf numFmtId="14" fontId="10" fillId="0" borderId="9" xfId="0" applyNumberFormat="1" applyFont="1" applyBorder="1" applyAlignment="1">
      <alignment horizontal="center" vertical="center"/>
    </xf>
    <xf numFmtId="14" fontId="15" fillId="7" borderId="9" xfId="1" applyNumberFormat="1" applyFont="1" applyFill="1" applyBorder="1" applyAlignment="1">
      <alignment horizontal="center" vertical="center"/>
    </xf>
    <xf numFmtId="14" fontId="10" fillId="7" borderId="9" xfId="0" applyNumberFormat="1" applyFont="1" applyFill="1" applyBorder="1" applyAlignment="1">
      <alignment horizontal="center" vertical="center"/>
    </xf>
    <xf numFmtId="14" fontId="15" fillId="8" borderId="10" xfId="1" applyNumberFormat="1" applyFont="1" applyFill="1" applyBorder="1" applyAlignment="1">
      <alignment horizontal="center" vertical="center"/>
    </xf>
    <xf numFmtId="14" fontId="10" fillId="8" borderId="11" xfId="0" applyNumberFormat="1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10" fillId="9" borderId="12" xfId="0" applyNumberFormat="1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1" fontId="10" fillId="10" borderId="10" xfId="0" applyNumberFormat="1" applyFont="1" applyFill="1" applyBorder="1" applyAlignment="1">
      <alignment horizontal="center" vertical="center"/>
    </xf>
    <xf numFmtId="1" fontId="10" fillId="10" borderId="13" xfId="0" applyNumberFormat="1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/>
    </xf>
    <xf numFmtId="1" fontId="10" fillId="11" borderId="12" xfId="0" applyNumberFormat="1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1" fontId="10" fillId="12" borderId="14" xfId="0" applyNumberFormat="1" applyFont="1" applyFill="1" applyBorder="1" applyAlignment="1">
      <alignment horizontal="center" vertical="center"/>
    </xf>
    <xf numFmtId="1" fontId="10" fillId="12" borderId="10" xfId="0" applyNumberFormat="1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14" fontId="11" fillId="5" borderId="9" xfId="0" applyNumberFormat="1" applyFont="1" applyFill="1" applyBorder="1" applyAlignment="1" applyProtection="1">
      <alignment horizontal="center" vertical="center"/>
      <protection locked="0"/>
    </xf>
    <xf numFmtId="0" fontId="13" fillId="13" borderId="16" xfId="0" applyFont="1" applyFill="1" applyBorder="1" applyAlignment="1">
      <alignment horizontal="center" vertical="center" wrapText="1"/>
    </xf>
    <xf numFmtId="14" fontId="15" fillId="13" borderId="0" xfId="1" applyNumberFormat="1" applyFont="1" applyFill="1" applyAlignment="1">
      <alignment horizontal="center" vertical="center"/>
    </xf>
    <xf numFmtId="14" fontId="15" fillId="13" borderId="17" xfId="1" applyNumberFormat="1" applyFont="1" applyFill="1" applyBorder="1" applyAlignment="1">
      <alignment horizontal="center" vertical="center"/>
    </xf>
    <xf numFmtId="14" fontId="10" fillId="13" borderId="18" xfId="0" applyNumberFormat="1" applyFont="1" applyFill="1" applyBorder="1" applyAlignment="1">
      <alignment horizontal="center" vertical="center"/>
    </xf>
    <xf numFmtId="14" fontId="15" fillId="0" borderId="0" xfId="1" applyNumberFormat="1" applyFont="1" applyAlignment="1">
      <alignment horizontal="center" vertical="center"/>
    </xf>
    <xf numFmtId="14" fontId="15" fillId="10" borderId="17" xfId="1" applyNumberFormat="1" applyFont="1" applyFill="1" applyBorder="1" applyAlignment="1">
      <alignment horizontal="center" vertical="center"/>
    </xf>
    <xf numFmtId="14" fontId="10" fillId="10" borderId="19" xfId="0" applyNumberFormat="1" applyFont="1" applyFill="1" applyBorder="1" applyAlignment="1">
      <alignment horizontal="center" vertical="center"/>
    </xf>
    <xf numFmtId="14" fontId="15" fillId="12" borderId="14" xfId="1" applyNumberFormat="1" applyFont="1" applyFill="1" applyBorder="1" applyAlignment="1">
      <alignment horizontal="center" vertical="center"/>
    </xf>
    <xf numFmtId="14" fontId="10" fillId="12" borderId="11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4" fontId="20" fillId="0" borderId="0" xfId="0" applyNumberFormat="1" applyFont="1"/>
    <xf numFmtId="0" fontId="1" fillId="0" borderId="6" xfId="0" applyFont="1" applyBorder="1" applyAlignment="1">
      <alignment horizontal="center"/>
    </xf>
    <xf numFmtId="0" fontId="0" fillId="0" borderId="8" xfId="0" applyBorder="1"/>
    <xf numFmtId="0" fontId="13" fillId="14" borderId="16" xfId="0" applyFont="1" applyFill="1" applyBorder="1" applyAlignment="1">
      <alignment horizontal="center" vertical="center" wrapText="1"/>
    </xf>
    <xf numFmtId="14" fontId="10" fillId="14" borderId="18" xfId="0" applyNumberFormat="1" applyFont="1" applyFill="1" applyBorder="1" applyAlignment="1">
      <alignment horizontal="center" vertical="center"/>
    </xf>
    <xf numFmtId="14" fontId="15" fillId="14" borderId="17" xfId="1" applyNumberFormat="1" applyFont="1" applyFill="1" applyBorder="1" applyAlignment="1">
      <alignment horizontal="center" vertical="center"/>
    </xf>
    <xf numFmtId="14" fontId="1" fillId="15" borderId="15" xfId="0" applyNumberFormat="1" applyFont="1" applyFill="1" applyBorder="1" applyAlignment="1">
      <alignment horizontal="center" vertical="center"/>
    </xf>
    <xf numFmtId="14" fontId="19" fillId="15" borderId="9" xfId="1" applyNumberFormat="1" applyFont="1" applyFill="1" applyBorder="1" applyAlignment="1">
      <alignment horizontal="center" vertical="center"/>
    </xf>
    <xf numFmtId="14" fontId="1" fillId="15" borderId="9" xfId="0" applyNumberFormat="1" applyFont="1" applyFill="1" applyBorder="1" applyAlignment="1">
      <alignment horizontal="center" vertical="center"/>
    </xf>
    <xf numFmtId="14" fontId="19" fillId="15" borderId="20" xfId="1" applyNumberFormat="1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21" fillId="0" borderId="7" xfId="0" applyNumberFormat="1" applyFont="1" applyBorder="1" applyAlignment="1">
      <alignment horizontal="center" vertical="center" wrapText="1"/>
    </xf>
    <xf numFmtId="14" fontId="18" fillId="15" borderId="9" xfId="0" applyNumberFormat="1" applyFont="1" applyFill="1" applyBorder="1" applyAlignment="1">
      <alignment horizontal="center" vertical="center" wrapText="1"/>
    </xf>
    <xf numFmtId="0" fontId="18" fillId="15" borderId="9" xfId="0" applyFont="1" applyFill="1" applyBorder="1" applyAlignment="1">
      <alignment horizontal="center" vertical="center" wrapText="1"/>
    </xf>
    <xf numFmtId="14" fontId="8" fillId="0" borderId="0" xfId="0" applyNumberFormat="1" applyFont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2" xfId="1" xr:uid="{08E0A61E-04BC-4AD2-B09A-189796293E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AECCA-9EFA-49DD-836C-CEB402042DCD}">
  <dimension ref="B1:X16"/>
  <sheetViews>
    <sheetView showGridLines="0" tabSelected="1" zoomScaleNormal="100" workbookViewId="0">
      <selection activeCell="Z5" sqref="Z5"/>
    </sheetView>
  </sheetViews>
  <sheetFormatPr defaultColWidth="9.1796875" defaultRowHeight="16" x14ac:dyDescent="0.4"/>
  <cols>
    <col min="1" max="1" width="4" style="1" customWidth="1"/>
    <col min="2" max="2" width="4.453125" style="4" customWidth="1"/>
    <col min="3" max="3" width="23.08984375" style="3" customWidth="1"/>
    <col min="4" max="4" width="22.81640625" style="3" hidden="1" customWidth="1"/>
    <col min="5" max="5" width="19.26953125" style="3" hidden="1" customWidth="1"/>
    <col min="6" max="6" width="13.26953125" style="3" hidden="1" customWidth="1"/>
    <col min="7" max="7" width="18.36328125" style="2" customWidth="1"/>
    <col min="8" max="8" width="17.1796875" style="1" hidden="1" customWidth="1"/>
    <col min="9" max="9" width="16.54296875" style="1" hidden="1" customWidth="1"/>
    <col min="10" max="10" width="18.1796875" style="2" bestFit="1" customWidth="1"/>
    <col min="11" max="16" width="13.26953125" style="2" hidden="1" customWidth="1"/>
    <col min="17" max="17" width="17" style="2" customWidth="1"/>
    <col min="18" max="21" width="13.26953125" style="2" hidden="1" customWidth="1"/>
    <col min="22" max="22" width="21.1796875" style="2" customWidth="1"/>
    <col min="23" max="23" width="3.81640625" style="2" customWidth="1"/>
    <col min="24" max="24" width="10.1796875" style="2" customWidth="1"/>
    <col min="25" max="25" width="10.26953125" style="1" customWidth="1"/>
    <col min="26" max="26" width="10.81640625" style="1" customWidth="1"/>
    <col min="27" max="16384" width="9.1796875" style="1"/>
  </cols>
  <sheetData>
    <row r="1" spans="2:24" ht="21" customHeight="1" thickBot="1" x14ac:dyDescent="0.45"/>
    <row r="2" spans="2:24" ht="37.5" customHeight="1" thickBot="1" x14ac:dyDescent="0.45">
      <c r="B2" s="70"/>
      <c r="C2" s="80" t="s">
        <v>14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69"/>
    </row>
    <row r="3" spans="2:24" ht="48" customHeight="1" thickBot="1" x14ac:dyDescent="0.5">
      <c r="B3" s="11"/>
      <c r="C3" s="68"/>
      <c r="D3" s="68"/>
      <c r="E3" s="68"/>
      <c r="F3" s="68"/>
      <c r="G3" s="81" t="s">
        <v>13</v>
      </c>
      <c r="H3" s="81"/>
      <c r="I3" s="81"/>
      <c r="J3" s="81"/>
      <c r="K3" s="74"/>
      <c r="L3" s="75"/>
      <c r="M3" s="76"/>
      <c r="N3" s="75"/>
      <c r="O3" s="76"/>
      <c r="P3" s="77"/>
      <c r="Q3" s="82" t="s">
        <v>13</v>
      </c>
      <c r="R3" s="82"/>
      <c r="S3" s="82"/>
      <c r="T3" s="82"/>
      <c r="U3" s="82"/>
      <c r="V3" s="82"/>
      <c r="W3" s="10"/>
    </row>
    <row r="4" spans="2:24" s="17" customFormat="1" ht="46.5" customHeight="1" thickBot="1" x14ac:dyDescent="0.4">
      <c r="B4" s="29"/>
      <c r="C4" s="67" t="s">
        <v>12</v>
      </c>
      <c r="D4" s="56" t="s">
        <v>11</v>
      </c>
      <c r="E4" s="66">
        <v>39916</v>
      </c>
      <c r="F4" s="65">
        <v>40645</v>
      </c>
      <c r="G4" s="71" t="s">
        <v>10</v>
      </c>
      <c r="H4" s="72">
        <v>39185</v>
      </c>
      <c r="I4" s="73">
        <v>39915</v>
      </c>
      <c r="J4" s="71" t="s">
        <v>9</v>
      </c>
      <c r="K4" s="64">
        <v>36994</v>
      </c>
      <c r="L4" s="63">
        <v>39550</v>
      </c>
      <c r="M4" s="62"/>
      <c r="N4" s="62"/>
      <c r="O4" s="62"/>
      <c r="P4" s="62"/>
      <c r="Q4" s="58" t="s">
        <v>8</v>
      </c>
      <c r="R4" s="61">
        <v>31150</v>
      </c>
      <c r="S4" s="60">
        <v>39550</v>
      </c>
      <c r="T4" s="59"/>
      <c r="U4" s="59"/>
      <c r="V4" s="58" t="s">
        <v>7</v>
      </c>
      <c r="W4" s="19"/>
      <c r="X4" s="18"/>
    </row>
    <row r="5" spans="2:24" s="17" customFormat="1" ht="42.75" customHeight="1" thickBot="1" x14ac:dyDescent="0.4">
      <c r="B5" s="29"/>
      <c r="C5" s="57">
        <v>39550</v>
      </c>
      <c r="D5" s="56">
        <f>IF(C5="","",C5)</f>
        <v>39550</v>
      </c>
      <c r="E5" s="55">
        <f>E4</f>
        <v>39916</v>
      </c>
      <c r="F5" s="54">
        <f>F4</f>
        <v>40645</v>
      </c>
      <c r="G5" s="53" t="str">
        <f>IF(AND($D$5&gt;=E5,$D$5&lt;=F5),"ALT GENÇ"," ")</f>
        <v xml:space="preserve"> </v>
      </c>
      <c r="H5" s="52">
        <f>H4</f>
        <v>39185</v>
      </c>
      <c r="I5" s="52">
        <f>I4</f>
        <v>39915</v>
      </c>
      <c r="J5" s="51" t="str">
        <f>IF(AND($D$5&gt;=H5,$D$5&lt;=I5),"ÜST GENÇ"," ")</f>
        <v>ÜST GENÇ</v>
      </c>
      <c r="K5" s="50">
        <f>K4</f>
        <v>36994</v>
      </c>
      <c r="L5" s="49">
        <f>L4</f>
        <v>39550</v>
      </c>
      <c r="M5" s="26"/>
      <c r="N5" s="26"/>
      <c r="O5" s="26"/>
      <c r="P5" s="26"/>
      <c r="Q5" s="48" t="str">
        <f>IF(AND($D$5&gt;=K5,$D$5&lt;=L5),"U 23"," ")</f>
        <v>U 23</v>
      </c>
      <c r="R5" s="47">
        <f>R4</f>
        <v>31150</v>
      </c>
      <c r="S5" s="47">
        <f>S4</f>
        <v>39550</v>
      </c>
      <c r="T5" s="46"/>
      <c r="U5" s="46"/>
      <c r="V5" s="45" t="str">
        <f>IF(AND($D$5&gt;=R5,$D$5&lt;=S5),"BÜYÜK ELİT"," ")</f>
        <v>BÜYÜK ELİT</v>
      </c>
      <c r="W5" s="19"/>
      <c r="X5" s="18"/>
    </row>
    <row r="6" spans="2:24" s="17" customFormat="1" ht="13.5" customHeight="1" thickBot="1" x14ac:dyDescent="0.4">
      <c r="B6" s="29"/>
      <c r="C6" s="28"/>
      <c r="D6" s="27"/>
      <c r="E6" s="26"/>
      <c r="F6" s="26"/>
      <c r="G6" s="25"/>
      <c r="H6" s="26"/>
      <c r="I6" s="26"/>
      <c r="J6" s="25"/>
      <c r="K6" s="24"/>
      <c r="L6" s="24"/>
      <c r="M6" s="24"/>
      <c r="N6" s="24"/>
      <c r="O6" s="24"/>
      <c r="P6" s="24"/>
      <c r="Q6" s="23"/>
      <c r="R6" s="23"/>
      <c r="S6" s="23"/>
      <c r="T6" s="23"/>
      <c r="U6" s="23"/>
      <c r="V6" s="23"/>
      <c r="W6" s="19"/>
      <c r="X6" s="18"/>
    </row>
    <row r="7" spans="2:24" s="17" customFormat="1" ht="47.25" hidden="1" customHeight="1" thickBot="1" x14ac:dyDescent="0.4">
      <c r="B7" s="29"/>
      <c r="C7" s="28"/>
      <c r="D7" s="27"/>
      <c r="E7" s="44">
        <v>41878</v>
      </c>
      <c r="F7" s="43">
        <v>42608</v>
      </c>
      <c r="G7" s="38" t="s">
        <v>6</v>
      </c>
      <c r="H7" s="42">
        <v>40791</v>
      </c>
      <c r="I7" s="41">
        <v>41521</v>
      </c>
      <c r="J7" s="38" t="s">
        <v>5</v>
      </c>
      <c r="K7" s="40">
        <v>29103</v>
      </c>
      <c r="L7" s="39">
        <v>31294</v>
      </c>
      <c r="M7" s="40">
        <v>26912</v>
      </c>
      <c r="N7" s="39">
        <v>29102</v>
      </c>
      <c r="O7" s="40">
        <v>23625</v>
      </c>
      <c r="P7" s="39">
        <v>26911</v>
      </c>
      <c r="Q7" s="38" t="s">
        <v>4</v>
      </c>
      <c r="R7" s="40">
        <v>40791</v>
      </c>
      <c r="S7" s="39">
        <v>41886</v>
      </c>
      <c r="T7" s="40">
        <v>39696</v>
      </c>
      <c r="U7" s="39">
        <v>40790</v>
      </c>
      <c r="V7" s="38" t="s">
        <v>3</v>
      </c>
      <c r="W7" s="19"/>
      <c r="X7" s="18"/>
    </row>
    <row r="8" spans="2:24" s="17" customFormat="1" ht="39.75" hidden="1" customHeight="1" thickBot="1" x14ac:dyDescent="0.4">
      <c r="B8" s="29"/>
      <c r="C8" s="37"/>
      <c r="D8" s="27"/>
      <c r="E8" s="36">
        <f>E7</f>
        <v>41878</v>
      </c>
      <c r="F8" s="36">
        <f>F7</f>
        <v>42608</v>
      </c>
      <c r="G8" s="35" t="str">
        <f>IF(AND($D$5&gt;=E8,$D$5&lt;=F8),"MİNİK"," ")</f>
        <v xml:space="preserve"> </v>
      </c>
      <c r="H8" s="34">
        <f>H7</f>
        <v>40791</v>
      </c>
      <c r="I8" s="34">
        <f>I7</f>
        <v>41521</v>
      </c>
      <c r="J8" s="33" t="str">
        <f>IF(AND($D$5&gt;=H8,$D$5&lt;=I8),"YILDIZ"," ")</f>
        <v xml:space="preserve"> </v>
      </c>
      <c r="K8" s="31">
        <f t="shared" ref="K8:P8" si="0">K7</f>
        <v>29103</v>
      </c>
      <c r="L8" s="31">
        <f t="shared" si="0"/>
        <v>31294</v>
      </c>
      <c r="M8" s="31">
        <f t="shared" si="0"/>
        <v>26912</v>
      </c>
      <c r="N8" s="31">
        <f t="shared" si="0"/>
        <v>29102</v>
      </c>
      <c r="O8" s="31">
        <f t="shared" si="0"/>
        <v>23625</v>
      </c>
      <c r="P8" s="31">
        <f t="shared" si="0"/>
        <v>26911</v>
      </c>
      <c r="Q8" s="32" t="str">
        <f>IF(AND($D$5&gt;=K8,$D$5&lt;=L8),"GNC VETERAN",IF(AND($D$5&gt;=M8,$D$5&lt;=N8),"VETERAN",IF(AND($D$5&gt;=O8,$D$5&lt;=P8),"BYK VETERAN"," - ")))</f>
        <v xml:space="preserve"> - </v>
      </c>
      <c r="R8" s="31">
        <f>R7</f>
        <v>40791</v>
      </c>
      <c r="S8" s="31">
        <f>S7</f>
        <v>41886</v>
      </c>
      <c r="T8" s="31">
        <f>T7</f>
        <v>39696</v>
      </c>
      <c r="U8" s="31">
        <f>U7</f>
        <v>40790</v>
      </c>
      <c r="V8" s="30" t="str">
        <f>IF(AND($D$5&gt;=R8,$D$5&lt;=S8),"U10 WAIKRU",IF(AND($D$5&gt;=T8,$D$5&lt;=U8),"11-13 WAIKRU"," - "))</f>
        <v xml:space="preserve"> - </v>
      </c>
      <c r="W8" s="19"/>
      <c r="X8" s="18"/>
    </row>
    <row r="9" spans="2:24" s="17" customFormat="1" ht="18.75" hidden="1" customHeight="1" thickBot="1" x14ac:dyDescent="0.4">
      <c r="B9" s="29"/>
      <c r="C9" s="28"/>
      <c r="D9" s="27"/>
      <c r="E9" s="26"/>
      <c r="F9" s="26"/>
      <c r="G9" s="25"/>
      <c r="H9" s="26"/>
      <c r="I9" s="26"/>
      <c r="J9" s="25"/>
      <c r="K9" s="24"/>
      <c r="L9" s="24"/>
      <c r="M9" s="24"/>
      <c r="N9" s="24"/>
      <c r="O9" s="24"/>
      <c r="P9" s="24"/>
      <c r="Q9" s="23"/>
      <c r="R9" s="23"/>
      <c r="S9" s="23"/>
      <c r="T9" s="23"/>
      <c r="U9" s="23"/>
      <c r="V9" s="23"/>
      <c r="W9" s="19"/>
      <c r="X9" s="18"/>
    </row>
    <row r="10" spans="2:24" s="17" customFormat="1" ht="36" customHeight="1" x14ac:dyDescent="0.35">
      <c r="B10" s="21"/>
      <c r="C10" s="83" t="s">
        <v>2</v>
      </c>
      <c r="D10" s="83"/>
      <c r="E10" s="83"/>
      <c r="F10" s="83"/>
      <c r="G10" s="83"/>
      <c r="H10" s="22"/>
      <c r="I10" s="22"/>
      <c r="J10" s="84" t="s">
        <v>1</v>
      </c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6"/>
      <c r="W10" s="19"/>
      <c r="X10" s="18"/>
    </row>
    <row r="11" spans="2:24" s="17" customFormat="1" ht="20.25" customHeight="1" thickBot="1" x14ac:dyDescent="0.4">
      <c r="B11" s="21"/>
      <c r="C11" s="83"/>
      <c r="D11" s="83"/>
      <c r="E11" s="83"/>
      <c r="F11" s="83"/>
      <c r="G11" s="83"/>
      <c r="H11" s="20"/>
      <c r="I11" s="20"/>
      <c r="J11" s="87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9"/>
      <c r="W11" s="19"/>
      <c r="X11" s="18"/>
    </row>
    <row r="12" spans="2:24" ht="18.75" customHeight="1" x14ac:dyDescent="0.4">
      <c r="B12" s="16"/>
      <c r="C12" s="15"/>
      <c r="D12" s="15"/>
      <c r="E12" s="15"/>
      <c r="F12" s="15"/>
      <c r="G12" s="12"/>
      <c r="H12" s="14"/>
      <c r="I12" s="14"/>
      <c r="J12" s="13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0"/>
    </row>
    <row r="13" spans="2:24" ht="26" customHeight="1" x14ac:dyDescent="0.4">
      <c r="B13" s="11"/>
      <c r="C13" s="90" t="s">
        <v>0</v>
      </c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10"/>
    </row>
    <row r="14" spans="2:24" ht="54.75" customHeight="1" x14ac:dyDescent="0.4">
      <c r="B14" s="11"/>
      <c r="C14" s="78" t="s">
        <v>16</v>
      </c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10"/>
    </row>
    <row r="15" spans="2:24" ht="53.25" hidden="1" customHeight="1" x14ac:dyDescent="0.4">
      <c r="B15" s="11"/>
      <c r="C15" s="79" t="s">
        <v>15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10"/>
    </row>
    <row r="16" spans="2:24" ht="16.5" hidden="1" thickBot="1" x14ac:dyDescent="0.45">
      <c r="B16" s="9"/>
      <c r="C16" s="8"/>
      <c r="D16" s="8"/>
      <c r="E16" s="8"/>
      <c r="F16" s="8"/>
      <c r="G16" s="6"/>
      <c r="H16" s="7"/>
      <c r="I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5"/>
    </row>
  </sheetData>
  <sheetProtection algorithmName="SHA-512" hashValue="efIUUNRpJMKE5dPDoRdnYFZVrQna4XmNviJneYKHUkmgbUD3bF34PD5ZMkdPp1rdXEcWIKBWEI3xTptRM1fR7A==" saltValue="A8Kg1MB6MlpeuYFYzHig7w==" spinCount="100000" sheet="1" objects="1" scenarios="1"/>
  <protectedRanges>
    <protectedRange sqref="C5:C9" name="Aralık1"/>
  </protectedRanges>
  <mergeCells count="8">
    <mergeCell ref="C14:V14"/>
    <mergeCell ref="C15:V15"/>
    <mergeCell ref="C2:V2"/>
    <mergeCell ref="G3:J3"/>
    <mergeCell ref="Q3:V3"/>
    <mergeCell ref="C10:G11"/>
    <mergeCell ref="J10:V11"/>
    <mergeCell ref="C13:V13"/>
  </mergeCells>
  <pageMargins left="0.7" right="0.7" top="0.75" bottom="0.75" header="0.3" footer="0.3"/>
  <pageSetup paperSize="9" orientation="portrait" r:id="rId1"/>
  <ignoredErrors>
    <ignoredError sqref="G5 J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2025YASMATIK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Erdogan Aydin</dc:creator>
  <cp:lastModifiedBy>Erdogan Aydin</cp:lastModifiedBy>
  <dcterms:created xsi:type="dcterms:W3CDTF">2025-01-03T21:33:59Z</dcterms:created>
  <dcterms:modified xsi:type="dcterms:W3CDTF">2025-01-03T21:48:46Z</dcterms:modified>
</cp:coreProperties>
</file>